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isco Julio\Grillas\Pers. CCT 88-90\2025\"/>
    </mc:Choice>
  </mc:AlternateContent>
  <xr:revisionPtr revIDLastSave="0" documentId="13_ncr:1_{4018724C-8AB4-4C6F-8916-6AB0E41DC424}" xr6:coauthVersionLast="47" xr6:coauthVersionMax="47" xr10:uidLastSave="{00000000-0000-0000-0000-000000000000}"/>
  <workbookProtection workbookAlgorithmName="SHA-512" workbookHashValue="nJ9wAFMUuuC49akTszWOhvKL+9t55Gcy2PMdnECpBeUUlcSnt0N5KuY0w+/MD/RbjxhzN0MoDsNa4V2zUsteRA==" workbookSaltValue="HuikKsfF43JdRtbztbRc+A==" workbookSpinCount="100000" lockStructure="1"/>
  <bookViews>
    <workbookView xWindow="-120" yWindow="-120" windowWidth="29040" windowHeight="15840" firstSheet="3" activeTab="3" xr2:uid="{00000000-000D-0000-FFFF-FFFF00000000}"/>
  </bookViews>
  <sheets>
    <sheet name="Indices" sheetId="19" state="hidden" r:id="rId1"/>
    <sheet name="Datos" sheetId="9" state="hidden" r:id="rId2"/>
    <sheet name="Cargos" sheetId="18" state="hidden" r:id="rId3"/>
    <sheet name="Grilla Personal" sheetId="17" r:id="rId4"/>
  </sheets>
  <definedNames>
    <definedName name="_xlnm._FilterDatabase" localSheetId="3" hidden="1">'Grilla Personal'!$B$7:$E$7</definedName>
    <definedName name="Administración">Cargos!$B$4:$B$8</definedName>
    <definedName name="Antiguedad">Cargos!$F$4:$F$49</definedName>
    <definedName name="_xlnm.Print_Area" localSheetId="3">'Grilla Personal'!$A$1:$L$28</definedName>
    <definedName name="Carga_Horaria">Cargos!$E$4:$E$48</definedName>
    <definedName name="Maestranza_y_Mantenimiento">Cargos!$C$4:$C$8</definedName>
    <definedName name="NIVEL">Cargos!$A$4:$A$6</definedName>
    <definedName name="Opciones">Datos!$A$28:$A$29</definedName>
    <definedName name="Técnico">Cargos!$D$4:$D$8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" i="19" l="1"/>
  <c r="C6" i="19"/>
  <c r="C5" i="19"/>
  <c r="C4" i="19"/>
  <c r="C3" i="19"/>
  <c r="A18" i="17" l="1"/>
  <c r="F7" i="17"/>
  <c r="B15" i="17"/>
  <c r="I6" i="17" s="1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21" i="17"/>
  <c r="F11" i="17"/>
  <c r="F10" i="17"/>
  <c r="F9" i="17"/>
  <c r="B9" i="9"/>
  <c r="B16" i="17" s="1"/>
  <c r="A4" i="17"/>
  <c r="I10" i="17"/>
  <c r="I9" i="17"/>
  <c r="I11" i="17"/>
  <c r="I7" i="17" l="1"/>
  <c r="I8" i="17"/>
  <c r="I12" i="17" l="1"/>
  <c r="I14" i="17" s="1"/>
  <c r="F14" i="17" s="1"/>
  <c r="I13" i="17" l="1"/>
  <c r="I15" i="17" s="1"/>
</calcChain>
</file>

<file path=xl/sharedStrings.xml><?xml version="1.0" encoding="utf-8"?>
<sst xmlns="http://schemas.openxmlformats.org/spreadsheetml/2006/main" count="89" uniqueCount="61">
  <si>
    <t>Antigüedad</t>
  </si>
  <si>
    <t>Total Remunerativo</t>
  </si>
  <si>
    <t xml:space="preserve">     Total Neto</t>
  </si>
  <si>
    <t xml:space="preserve">Retenciones </t>
  </si>
  <si>
    <t>Retenciones de ley %</t>
  </si>
  <si>
    <t>Garantia</t>
  </si>
  <si>
    <t>Concepto</t>
  </si>
  <si>
    <t>Valor</t>
  </si>
  <si>
    <t>Por cargo</t>
  </si>
  <si>
    <t>Por hora</t>
  </si>
  <si>
    <t>Items Sueldo (Decretos)</t>
  </si>
  <si>
    <t>Sueldo Neto J.S.</t>
  </si>
  <si>
    <t>Sueldo Bruto J.S.</t>
  </si>
  <si>
    <t>Sueldo Neto J.C.</t>
  </si>
  <si>
    <t>Sueldo Bruto J.C.</t>
  </si>
  <si>
    <t>NIVEL</t>
  </si>
  <si>
    <t>DESCRIPCIÓN DEL CARGO</t>
  </si>
  <si>
    <t>SI</t>
  </si>
  <si>
    <t>NO</t>
  </si>
  <si>
    <t>Opciones</t>
  </si>
  <si>
    <t>Tener presente que en caso de agregar cargos a algun nivel se debera redefinir el rango del mismo</t>
  </si>
  <si>
    <t>Sueldo Básico</t>
  </si>
  <si>
    <t>Administración</t>
  </si>
  <si>
    <t>Técnico</t>
  </si>
  <si>
    <t>1º Categoría</t>
  </si>
  <si>
    <t>2º Categoría</t>
  </si>
  <si>
    <t>3º Categoría</t>
  </si>
  <si>
    <t>4º Categoría</t>
  </si>
  <si>
    <t>5º Categoría</t>
  </si>
  <si>
    <t>ÁREA</t>
  </si>
  <si>
    <t>CATEGORÍA</t>
  </si>
  <si>
    <t>Maestranza y Mantenimiento</t>
  </si>
  <si>
    <t>CARGA HORARIA SEMANAL</t>
  </si>
  <si>
    <t>Carga Horaria</t>
  </si>
  <si>
    <t>BONIF. TÍTULO SEC.</t>
  </si>
  <si>
    <t>BONIF. CAPACITACION</t>
  </si>
  <si>
    <t>BONIF. TAREA RIESGOSA</t>
  </si>
  <si>
    <t>Sueldo Básico Jornada Completa</t>
  </si>
  <si>
    <t>Sueldo
Basico</t>
  </si>
  <si>
    <t>Retenciones</t>
  </si>
  <si>
    <t>B.A.P.</t>
  </si>
  <si>
    <t>FUNCIONES</t>
  </si>
  <si>
    <t>Asistente Social ; Jefe de Primeros Auxilios y/o Encargado de Enfermería ; Jefe encargado de niñeras en establecimientos de rehabilitación ; Jefe encargado de niñeras en establecimientos de reeducación ; y/o enseñanza especial ; Impresor gráfico ; Encargado de composición en frío.</t>
  </si>
  <si>
    <t>Administrativo de primera ; Cajero ; Telefonista y recepcionista de conmutador ; Encargado de disciplina.</t>
  </si>
  <si>
    <t>Jefe de Personal.</t>
  </si>
  <si>
    <t>Sub-Jefe de Personal ; Secretario Privado.</t>
  </si>
  <si>
    <t>Intendente ; Jefe de mantenimiento ; Encargado de Cocina.</t>
  </si>
  <si>
    <t>Sub-Intendente; Sub-Jefe  de mantenimiento ; Encargado de Área con personal a cargo ; Ecónomo ; Primer Cocinero y/ o repostero, Mayordomo ; Chofer ; Capataz ; Oficial de Primera ; Encargado de Máquina.</t>
  </si>
  <si>
    <t>Encargado de Imprenta.</t>
  </si>
  <si>
    <t>Oficial ; Mecánico ; Tractorista ; Sastre ; Segundo Cocinero y/o repostero ; Portero de internado con vivienda ; Mozo encargado de comedor ; Lavandero con máquina ; Peluquero ; Costurera ; Casero ; Personal de Vigilancia armado.</t>
  </si>
  <si>
    <t>Asistente de Biblioteca ; Enfermero ; Niñera a cargo de niños en horario nocturno ; Operador gráfico.</t>
  </si>
  <si>
    <t>Administrativo de segunda ; Telefonista; Celador de ómnibus; Bedel ; Celadora de Jardín de Infantes.</t>
  </si>
  <si>
    <t>Tercer cocinero ; Ascensorista; Medio Oficial; Sacristán ; Jardinero; Quintero; Sereno; Utilero sección deportes con más de cinco años de antigüedad en el Instituto; Ordenanza con más de cinco años de antigüedad en el Instituto, Foguista; Calderero; Ayudante de cocina con más de cinco años de antigüedad en el Instituto; Cafetero ; Mucama con más de cinco años de antigüedad en el Instituto ; Portero ; Peón de limpieza con más de cinco años  de antigüedad en el Instituto.</t>
  </si>
  <si>
    <t>Auxiliar de enfermería ; Ayudante pedagógico administrativo; Niñera general en Institutos comunes y de educación especial; Encuadernador gráfico con más de cinco años de antigüedad en el Instituto; Armador gráfico con más de cinco años de antigüedad en el Instituto.</t>
  </si>
  <si>
    <t>Cadete.</t>
  </si>
  <si>
    <t>Peón; Peón de limpieza ; Ayudante general; Lavandero; Planchador ; Ayudante de cocina; Ordenanza ; Mucama ; Utilero de sección deportes.</t>
  </si>
  <si>
    <t>Ayudante gráfico; Encuadernador gráfico ; Armador gráfico; Ingresante.</t>
  </si>
  <si>
    <t>SINDICATO</t>
  </si>
  <si>
    <t>Sin Antigüedad</t>
  </si>
  <si>
    <t>ANTIGÜEDAD EN AÑOS</t>
  </si>
  <si>
    <t>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</si>
</sst>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\ #,##0;[Red]\-&quot;$&quot;\ #,##0"/>
    <numFmt numFmtId="164" formatCode="&quot;$&quot;\ #,##0;[Red]&quot;$&quot;\ \-#,##0"/>
    <numFmt numFmtId="165" formatCode="General_)"/>
    <numFmt numFmtId="166" formatCode="#,##0.00_ ;[Red]\-#,##0.00\ "/>
    <numFmt numFmtId="167" formatCode="0_ ;[Red]\-0\ "/>
  </numFmts>
  <fonts count="2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2"/>
      <name val="Book Antiqua"/>
      <family val="1"/>
    </font>
    <font>
      <sz val="12"/>
      <color indexed="9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b/>
      <sz val="11"/>
      <color indexed="10"/>
      <name val="Book Antiqua"/>
      <family val="1"/>
    </font>
    <font>
      <sz val="11"/>
      <color indexed="10"/>
      <name val="Book Antiqua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rebuchet MS"/>
      <family val="2"/>
    </font>
    <font>
      <b/>
      <sz val="11"/>
      <color theme="0"/>
      <name val="Trebuchet MS"/>
      <family val="2"/>
    </font>
    <font>
      <b/>
      <sz val="12"/>
      <color rgb="FF003399"/>
      <name val="Trebuchet MS"/>
      <family val="2"/>
    </font>
    <font>
      <b/>
      <sz val="10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color rgb="FFFF0000"/>
      <name val="Trebuchet MS"/>
      <family val="2"/>
    </font>
    <font>
      <b/>
      <sz val="12"/>
      <color theme="0"/>
      <name val="Calibri"/>
      <family val="2"/>
      <scheme val="minor"/>
    </font>
    <font>
      <sz val="20"/>
      <color theme="0"/>
      <name val="Trebuchet MS"/>
      <family val="2"/>
    </font>
    <font>
      <b/>
      <sz val="16"/>
      <color rgb="FFFF0000"/>
      <name val="Trebuchet MS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</cellStyleXfs>
  <cellXfs count="74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0" fontId="0" fillId="0" borderId="3" xfId="0" applyBorder="1" applyAlignment="1">
      <alignment horizontal="center"/>
    </xf>
    <xf numFmtId="2" fontId="0" fillId="0" borderId="2" xfId="0" applyNumberFormat="1" applyBorder="1"/>
    <xf numFmtId="0" fontId="0" fillId="0" borderId="3" xfId="0" applyBorder="1"/>
    <xf numFmtId="49" fontId="0" fillId="0" borderId="1" xfId="0" applyNumberFormat="1" applyBorder="1"/>
    <xf numFmtId="0" fontId="1" fillId="2" borderId="4" xfId="0" applyFont="1" applyFill="1" applyBorder="1"/>
    <xf numFmtId="165" fontId="1" fillId="2" borderId="5" xfId="0" applyNumberFormat="1" applyFont="1" applyFill="1" applyBorder="1" applyAlignment="1" applyProtection="1">
      <alignment horizontal="center"/>
    </xf>
    <xf numFmtId="165" fontId="1" fillId="0" borderId="6" xfId="0" applyNumberFormat="1" applyFont="1" applyBorder="1" applyAlignment="1" applyProtection="1">
      <alignment horizontal="left"/>
    </xf>
    <xf numFmtId="165" fontId="0" fillId="0" borderId="7" xfId="0" applyNumberFormat="1" applyBorder="1" applyProtection="1"/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3" fillId="0" borderId="0" xfId="0" applyFont="1" applyProtection="1">
      <protection hidden="1"/>
    </xf>
    <xf numFmtId="0" fontId="4" fillId="0" borderId="0" xfId="0" applyFont="1" applyBorder="1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0" fontId="5" fillId="0" borderId="0" xfId="0" applyFont="1" applyFill="1" applyBorder="1" applyAlignment="1" applyProtection="1">
      <protection hidden="1"/>
    </xf>
    <xf numFmtId="0" fontId="6" fillId="0" borderId="0" xfId="0" applyFont="1" applyAlignme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2" fontId="7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8" fillId="0" borderId="0" xfId="0" applyFont="1" applyBorder="1" applyAlignment="1" applyProtection="1">
      <protection hidden="1"/>
    </xf>
    <xf numFmtId="165" fontId="1" fillId="0" borderId="8" xfId="0" applyNumberFormat="1" applyFont="1" applyBorder="1" applyProtection="1"/>
    <xf numFmtId="0" fontId="0" fillId="0" borderId="0" xfId="0" applyFill="1"/>
    <xf numFmtId="165" fontId="1" fillId="2" borderId="5" xfId="0" applyNumberFormat="1" applyFont="1" applyFill="1" applyBorder="1" applyAlignment="1" applyProtection="1">
      <alignment horizontal="center" wrapText="1"/>
    </xf>
    <xf numFmtId="165" fontId="1" fillId="2" borderId="5" xfId="0" applyNumberFormat="1" applyFont="1" applyFill="1" applyBorder="1" applyAlignment="1" applyProtection="1">
      <alignment horizontal="center" vertical="center"/>
    </xf>
    <xf numFmtId="9" fontId="0" fillId="0" borderId="2" xfId="0" applyNumberFormat="1" applyBorder="1"/>
    <xf numFmtId="0" fontId="0" fillId="0" borderId="0" xfId="0" applyNumberFormat="1"/>
    <xf numFmtId="0" fontId="0" fillId="0" borderId="0" xfId="0" applyNumberFormat="1" applyFill="1"/>
    <xf numFmtId="2" fontId="0" fillId="0" borderId="7" xfId="0" applyNumberFormat="1" applyFill="1" applyBorder="1" applyAlignment="1" applyProtection="1">
      <alignment horizontal="center"/>
    </xf>
    <xf numFmtId="164" fontId="0" fillId="0" borderId="0" xfId="0" applyNumberFormat="1"/>
    <xf numFmtId="49" fontId="9" fillId="0" borderId="1" xfId="0" applyNumberFormat="1" applyFont="1" applyBorder="1"/>
    <xf numFmtId="0" fontId="12" fillId="6" borderId="9" xfId="0" applyFont="1" applyFill="1" applyBorder="1" applyAlignment="1" applyProtection="1">
      <alignment horizontal="center"/>
      <protection hidden="1"/>
    </xf>
    <xf numFmtId="0" fontId="13" fillId="6" borderId="9" xfId="0" applyFont="1" applyFill="1" applyBorder="1" applyAlignment="1" applyProtection="1">
      <alignment horizontal="center"/>
      <protection hidden="1"/>
    </xf>
    <xf numFmtId="9" fontId="0" fillId="0" borderId="0" xfId="0" applyNumberFormat="1"/>
    <xf numFmtId="9" fontId="0" fillId="0" borderId="0" xfId="0" applyNumberFormat="1" applyFill="1"/>
    <xf numFmtId="2" fontId="14" fillId="0" borderId="0" xfId="2" applyNumberFormat="1" applyFont="1" applyFill="1" applyBorder="1" applyAlignment="1" applyProtection="1">
      <alignment horizontal="center"/>
      <protection hidden="1"/>
    </xf>
    <xf numFmtId="165" fontId="0" fillId="0" borderId="1" xfId="0" applyNumberFormat="1" applyBorder="1" applyAlignment="1">
      <alignment horizontal="center"/>
    </xf>
    <xf numFmtId="166" fontId="0" fillId="0" borderId="0" xfId="0" applyNumberFormat="1"/>
    <xf numFmtId="3" fontId="0" fillId="0" borderId="0" xfId="0" applyNumberFormat="1"/>
    <xf numFmtId="167" fontId="0" fillId="0" borderId="0" xfId="0" applyNumberFormat="1"/>
    <xf numFmtId="6" fontId="0" fillId="0" borderId="0" xfId="0" applyNumberFormat="1"/>
    <xf numFmtId="2" fontId="15" fillId="0" borderId="0" xfId="1" applyNumberFormat="1" applyFont="1" applyFill="1" applyBorder="1" applyAlignment="1" applyProtection="1">
      <alignment horizontal="center"/>
    </xf>
    <xf numFmtId="0" fontId="0" fillId="3" borderId="0" xfId="0" applyFill="1" applyAlignment="1">
      <alignment horizontal="center"/>
    </xf>
    <xf numFmtId="2" fontId="15" fillId="7" borderId="9" xfId="1" applyNumberFormat="1" applyFont="1" applyFill="1" applyBorder="1" applyAlignment="1" applyProtection="1">
      <alignment horizontal="center"/>
      <protection locked="0"/>
    </xf>
    <xf numFmtId="2" fontId="16" fillId="7" borderId="9" xfId="1" applyNumberFormat="1" applyFont="1" applyFill="1" applyBorder="1" applyAlignment="1" applyProtection="1">
      <alignment horizontal="center"/>
    </xf>
    <xf numFmtId="2" fontId="17" fillId="8" borderId="9" xfId="0" applyNumberFormat="1" applyFont="1" applyFill="1" applyBorder="1" applyAlignment="1" applyProtection="1">
      <alignment horizontal="center"/>
      <protection hidden="1"/>
    </xf>
    <xf numFmtId="2" fontId="17" fillId="0" borderId="9" xfId="0" applyNumberFormat="1" applyFont="1" applyBorder="1" applyAlignment="1" applyProtection="1">
      <alignment horizontal="center"/>
      <protection hidden="1"/>
    </xf>
    <xf numFmtId="2" fontId="14" fillId="9" borderId="10" xfId="0" applyNumberFormat="1" applyFont="1" applyFill="1" applyBorder="1" applyAlignment="1" applyProtection="1">
      <alignment horizontal="center"/>
      <protection hidden="1"/>
    </xf>
    <xf numFmtId="2" fontId="14" fillId="9" borderId="11" xfId="0" applyNumberFormat="1" applyFont="1" applyFill="1" applyBorder="1" applyAlignment="1" applyProtection="1">
      <alignment horizontal="center"/>
      <protection hidden="1"/>
    </xf>
    <xf numFmtId="2" fontId="14" fillId="9" borderId="12" xfId="0" applyNumberFormat="1" applyFont="1" applyFill="1" applyBorder="1" applyAlignment="1" applyProtection="1">
      <alignment horizontal="center"/>
      <protection hidden="1"/>
    </xf>
    <xf numFmtId="1" fontId="15" fillId="7" borderId="9" xfId="1" applyNumberFormat="1" applyFont="1" applyFill="1" applyBorder="1" applyAlignment="1" applyProtection="1">
      <alignment horizontal="center"/>
      <protection locked="0"/>
    </xf>
    <xf numFmtId="2" fontId="16" fillId="8" borderId="9" xfId="0" applyNumberFormat="1" applyFont="1" applyFill="1" applyBorder="1" applyAlignment="1" applyProtection="1">
      <alignment horizontal="center"/>
      <protection hidden="1"/>
    </xf>
    <xf numFmtId="0" fontId="13" fillId="11" borderId="9" xfId="0" applyFont="1" applyFill="1" applyBorder="1" applyAlignment="1" applyProtection="1">
      <alignment horizontal="center"/>
      <protection hidden="1"/>
    </xf>
    <xf numFmtId="0" fontId="11" fillId="12" borderId="0" xfId="0" applyFont="1" applyFill="1" applyAlignment="1" applyProtection="1">
      <alignment horizontal="center" vertical="center" wrapText="1"/>
      <protection hidden="1"/>
    </xf>
    <xf numFmtId="0" fontId="18" fillId="12" borderId="0" xfId="0" applyFont="1" applyFill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49" fontId="19" fillId="13" borderId="0" xfId="0" applyNumberFormat="1" applyFont="1" applyFill="1" applyAlignment="1">
      <alignment horizontal="center" vertical="center"/>
    </xf>
    <xf numFmtId="0" fontId="19" fillId="0" borderId="0" xfId="0" applyNumberFormat="1" applyFont="1" applyAlignment="1">
      <alignment horizontal="center" vertical="center"/>
    </xf>
    <xf numFmtId="0" fontId="20" fillId="0" borderId="0" xfId="0" applyFont="1" applyBorder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/>
      <protection hidden="1"/>
    </xf>
    <xf numFmtId="2" fontId="16" fillId="0" borderId="9" xfId="0" applyNumberFormat="1" applyFont="1" applyBorder="1" applyAlignment="1" applyProtection="1">
      <alignment horizontal="center"/>
      <protection hidden="1"/>
    </xf>
    <xf numFmtId="4" fontId="16" fillId="7" borderId="9" xfId="1" applyNumberFormat="1" applyFont="1" applyFill="1" applyBorder="1" applyAlignment="1" applyProtection="1">
      <alignment horizontal="center"/>
    </xf>
    <xf numFmtId="4" fontId="16" fillId="0" borderId="9" xfId="0" applyNumberFormat="1" applyFont="1" applyFill="1" applyBorder="1" applyAlignment="1">
      <alignment horizontal="center"/>
    </xf>
    <xf numFmtId="4" fontId="16" fillId="8" borderId="9" xfId="0" applyNumberFormat="1" applyFont="1" applyFill="1" applyBorder="1" applyAlignment="1">
      <alignment horizontal="center"/>
    </xf>
    <xf numFmtId="4" fontId="13" fillId="11" borderId="9" xfId="0" applyNumberFormat="1" applyFont="1" applyFill="1" applyBorder="1" applyAlignment="1" applyProtection="1">
      <alignment horizontal="center"/>
      <protection hidden="1"/>
    </xf>
    <xf numFmtId="4" fontId="17" fillId="8" borderId="9" xfId="0" applyNumberFormat="1" applyFont="1" applyFill="1" applyBorder="1" applyAlignment="1">
      <alignment horizontal="center"/>
    </xf>
    <xf numFmtId="4" fontId="17" fillId="0" borderId="9" xfId="0" applyNumberFormat="1" applyFont="1" applyFill="1" applyBorder="1" applyAlignment="1">
      <alignment horizontal="center"/>
    </xf>
    <xf numFmtId="4" fontId="14" fillId="10" borderId="9" xfId="2" applyNumberFormat="1" applyFont="1" applyFill="1" applyBorder="1" applyAlignment="1" applyProtection="1">
      <alignment horizontal="center"/>
      <protection hidden="1"/>
    </xf>
  </cellXfs>
  <cellStyles count="3">
    <cellStyle name="40% - Énfasis3" xfId="1" builtinId="39"/>
    <cellStyle name="Énfasis1" xfId="2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16</xdr:row>
      <xdr:rowOff>19050</xdr:rowOff>
    </xdr:from>
    <xdr:to>
      <xdr:col>5</xdr:col>
      <xdr:colOff>714375</xdr:colOff>
      <xdr:row>17</xdr:row>
      <xdr:rowOff>38100</xdr:rowOff>
    </xdr:to>
    <xdr:pic macro="[0]!Macro1">
      <xdr:nvPicPr>
        <xdr:cNvPr id="13594" name="Picture 84" descr="boton_imprimir">
          <a:extLst>
            <a:ext uri="{FF2B5EF4-FFF2-40B4-BE49-F238E27FC236}">
              <a16:creationId xmlns:a16="http://schemas.microsoft.com/office/drawing/2014/main" id="{00000000-0008-0000-0300-00001A3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10150" y="4600575"/>
          <a:ext cx="11715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  <xdr:twoCellAnchor editAs="oneCell">
    <xdr:from>
      <xdr:col>0</xdr:col>
      <xdr:colOff>0</xdr:colOff>
      <xdr:row>0</xdr:row>
      <xdr:rowOff>9525</xdr:rowOff>
    </xdr:from>
    <xdr:to>
      <xdr:col>12</xdr:col>
      <xdr:colOff>0</xdr:colOff>
      <xdr:row>4</xdr:row>
      <xdr:rowOff>180975</xdr:rowOff>
    </xdr:to>
    <xdr:pic>
      <xdr:nvPicPr>
        <xdr:cNvPr id="13595" name="3 Imagen" descr="sueldos.png">
          <a:extLst>
            <a:ext uri="{FF2B5EF4-FFF2-40B4-BE49-F238E27FC236}">
              <a16:creationId xmlns:a16="http://schemas.microsoft.com/office/drawing/2014/main" id="{00000000-0008-0000-0300-00001B3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525"/>
          <a:ext cx="11163300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22</xdr:row>
      <xdr:rowOff>9525</xdr:rowOff>
    </xdr:from>
    <xdr:to>
      <xdr:col>12</xdr:col>
      <xdr:colOff>9525</xdr:colOff>
      <xdr:row>27</xdr:row>
      <xdr:rowOff>171450</xdr:rowOff>
    </xdr:to>
    <xdr:pic>
      <xdr:nvPicPr>
        <xdr:cNvPr id="13596" name="4 Imagen" descr="pie Planilla.png">
          <a:extLst>
            <a:ext uri="{FF2B5EF4-FFF2-40B4-BE49-F238E27FC236}">
              <a16:creationId xmlns:a16="http://schemas.microsoft.com/office/drawing/2014/main" id="{00000000-0008-0000-0300-00001C3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525" y="6067425"/>
          <a:ext cx="1116330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14"/>
  <sheetViews>
    <sheetView workbookViewId="0">
      <selection activeCell="D10" sqref="D10"/>
    </sheetView>
  </sheetViews>
  <sheetFormatPr baseColWidth="10" defaultRowHeight="12.75" x14ac:dyDescent="0.2"/>
  <cols>
    <col min="1" max="1" width="58.7109375" customWidth="1"/>
    <col min="6" max="6" width="13.28515625" bestFit="1" customWidth="1"/>
  </cols>
  <sheetData>
    <row r="1" spans="1:11" ht="25.5" x14ac:dyDescent="0.2">
      <c r="A1" s="30" t="s">
        <v>16</v>
      </c>
      <c r="B1" s="29" t="s">
        <v>38</v>
      </c>
      <c r="C1" s="9"/>
      <c r="D1" s="8"/>
    </row>
    <row r="2" spans="1:11" x14ac:dyDescent="0.2">
      <c r="A2" s="10" t="s">
        <v>24</v>
      </c>
      <c r="B2" s="11">
        <v>1066174</v>
      </c>
      <c r="C2" s="34">
        <f>+B2/45</f>
        <v>23692.755555555555</v>
      </c>
      <c r="D2" s="27"/>
      <c r="E2" s="42"/>
      <c r="F2" s="1"/>
      <c r="H2" s="45"/>
      <c r="I2" s="45"/>
      <c r="J2" s="45"/>
      <c r="K2" s="45"/>
    </row>
    <row r="3" spans="1:11" x14ac:dyDescent="0.2">
      <c r="A3" s="10" t="s">
        <v>25</v>
      </c>
      <c r="B3" s="11">
        <v>1038077</v>
      </c>
      <c r="C3" s="34">
        <f t="shared" ref="C3:C6" si="0">+B3/45</f>
        <v>23068.37777777778</v>
      </c>
      <c r="D3" s="27"/>
      <c r="E3" s="42"/>
      <c r="F3" s="1"/>
      <c r="H3" s="45"/>
    </row>
    <row r="4" spans="1:11" x14ac:dyDescent="0.2">
      <c r="A4" s="10" t="s">
        <v>26</v>
      </c>
      <c r="B4" s="11">
        <v>1019435</v>
      </c>
      <c r="C4" s="34">
        <f t="shared" si="0"/>
        <v>22654.111111111109</v>
      </c>
      <c r="D4" s="27"/>
      <c r="E4" s="42"/>
      <c r="F4" s="1"/>
      <c r="H4" s="45"/>
    </row>
    <row r="5" spans="1:11" x14ac:dyDescent="0.2">
      <c r="A5" s="10" t="s">
        <v>27</v>
      </c>
      <c r="B5" s="11">
        <v>1000926</v>
      </c>
      <c r="C5" s="34">
        <f t="shared" si="0"/>
        <v>22242.799999999999</v>
      </c>
      <c r="D5" s="27"/>
      <c r="E5" s="42"/>
      <c r="F5" s="1"/>
      <c r="H5" s="45"/>
    </row>
    <row r="6" spans="1:11" x14ac:dyDescent="0.2">
      <c r="A6" s="10" t="s">
        <v>28</v>
      </c>
      <c r="B6" s="11">
        <v>994496</v>
      </c>
      <c r="C6" s="34">
        <f t="shared" si="0"/>
        <v>22099.911111111112</v>
      </c>
      <c r="D6" s="27"/>
      <c r="E6" s="42"/>
      <c r="F6" s="1"/>
      <c r="H6" s="45"/>
    </row>
    <row r="7" spans="1:11" x14ac:dyDescent="0.2">
      <c r="H7" s="44"/>
    </row>
    <row r="9" spans="1:11" x14ac:dyDescent="0.2">
      <c r="I9" s="43"/>
      <c r="J9" s="43"/>
      <c r="K9" s="43"/>
    </row>
    <row r="10" spans="1:11" x14ac:dyDescent="0.2">
      <c r="G10" s="46"/>
      <c r="H10" s="46"/>
      <c r="I10" s="46"/>
      <c r="J10" s="46"/>
      <c r="K10" s="46"/>
    </row>
    <row r="11" spans="1:11" x14ac:dyDescent="0.2">
      <c r="B11" s="35"/>
      <c r="D11" s="35"/>
      <c r="E11" s="35"/>
      <c r="F11" s="35"/>
      <c r="G11" s="35"/>
    </row>
    <row r="12" spans="1:11" x14ac:dyDescent="0.2">
      <c r="B12" s="35"/>
    </row>
    <row r="13" spans="1:11" x14ac:dyDescent="0.2">
      <c r="B13" s="35"/>
      <c r="C13" s="46"/>
      <c r="D13" s="46"/>
      <c r="E13" s="46"/>
      <c r="F13" s="46"/>
    </row>
    <row r="14" spans="1:11" x14ac:dyDescent="0.2">
      <c r="B14" s="35"/>
    </row>
  </sheetData>
  <sheetProtection sheet="1" objects="1" scenarios="1" selectLockedCells="1" selectUnlockedCells="1"/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29"/>
  <sheetViews>
    <sheetView workbookViewId="0">
      <selection activeCell="A25" sqref="A25"/>
    </sheetView>
  </sheetViews>
  <sheetFormatPr baseColWidth="10" defaultRowHeight="12.75" x14ac:dyDescent="0.2"/>
  <cols>
    <col min="1" max="1" width="28" customWidth="1"/>
    <col min="2" max="2" width="13.7109375" customWidth="1"/>
    <col min="3" max="3" width="15.5703125" customWidth="1"/>
    <col min="4" max="4" width="15" bestFit="1" customWidth="1"/>
    <col min="5" max="5" width="15.5703125" bestFit="1" customWidth="1"/>
  </cols>
  <sheetData>
    <row r="1" spans="1:5" ht="13.5" thickBot="1" x14ac:dyDescent="0.25">
      <c r="A1" s="4" t="s">
        <v>6</v>
      </c>
      <c r="B1" s="4" t="s">
        <v>7</v>
      </c>
    </row>
    <row r="2" spans="1:5" ht="13.5" thickTop="1" x14ac:dyDescent="0.2">
      <c r="A2" s="3" t="s">
        <v>34</v>
      </c>
      <c r="B2" s="31">
        <v>7.0000000000000007E-2</v>
      </c>
    </row>
    <row r="3" spans="1:5" x14ac:dyDescent="0.2">
      <c r="A3" s="1" t="s">
        <v>35</v>
      </c>
      <c r="B3" s="31">
        <v>0.08</v>
      </c>
    </row>
    <row r="4" spans="1:5" x14ac:dyDescent="0.2">
      <c r="A4" s="1" t="s">
        <v>36</v>
      </c>
      <c r="B4" s="31">
        <v>0.15</v>
      </c>
    </row>
    <row r="5" spans="1:5" x14ac:dyDescent="0.2">
      <c r="A5" s="1"/>
      <c r="B5" s="2"/>
    </row>
    <row r="6" spans="1:5" x14ac:dyDescent="0.2">
      <c r="A6" s="1"/>
      <c r="B6" s="2"/>
    </row>
    <row r="7" spans="1:5" x14ac:dyDescent="0.2">
      <c r="A7" s="1"/>
      <c r="B7" s="2"/>
    </row>
    <row r="8" spans="1:5" x14ac:dyDescent="0.2">
      <c r="A8" s="1"/>
      <c r="B8" s="2"/>
    </row>
    <row r="9" spans="1:5" x14ac:dyDescent="0.2">
      <c r="A9" s="1" t="s">
        <v>39</v>
      </c>
      <c r="B9" s="2">
        <f>17+1</f>
        <v>18</v>
      </c>
    </row>
    <row r="10" spans="1:5" x14ac:dyDescent="0.2">
      <c r="A10" s="1"/>
      <c r="B10" s="2"/>
    </row>
    <row r="11" spans="1:5" x14ac:dyDescent="0.2">
      <c r="A11" s="1"/>
      <c r="B11" s="2"/>
    </row>
    <row r="12" spans="1:5" x14ac:dyDescent="0.2">
      <c r="A12" s="1"/>
      <c r="B12" s="2"/>
    </row>
    <row r="13" spans="1:5" x14ac:dyDescent="0.2">
      <c r="A13" s="1"/>
      <c r="B13" s="2"/>
    </row>
    <row r="15" spans="1:5" ht="13.5" thickBot="1" x14ac:dyDescent="0.25">
      <c r="A15" s="6" t="s">
        <v>5</v>
      </c>
      <c r="B15" s="4" t="s">
        <v>11</v>
      </c>
      <c r="C15" s="4" t="s">
        <v>12</v>
      </c>
      <c r="D15" s="4" t="s">
        <v>13</v>
      </c>
      <c r="E15" s="4" t="s">
        <v>14</v>
      </c>
    </row>
    <row r="16" spans="1:5" ht="13.5" thickTop="1" x14ac:dyDescent="0.2">
      <c r="A16" s="3" t="s">
        <v>8</v>
      </c>
      <c r="B16" s="5"/>
      <c r="C16" s="5"/>
      <c r="D16" s="5"/>
      <c r="E16" s="5"/>
    </row>
    <row r="17" spans="1:5" x14ac:dyDescent="0.2">
      <c r="A17" s="1" t="s">
        <v>9</v>
      </c>
      <c r="B17" s="2"/>
      <c r="C17" s="2"/>
      <c r="D17" s="2"/>
      <c r="E17" s="2"/>
    </row>
    <row r="19" spans="1:5" ht="13.5" thickBot="1" x14ac:dyDescent="0.25">
      <c r="A19" s="6" t="s">
        <v>10</v>
      </c>
    </row>
    <row r="20" spans="1:5" ht="13.5" thickTop="1" x14ac:dyDescent="0.2">
      <c r="A20" s="3"/>
    </row>
    <row r="21" spans="1:5" x14ac:dyDescent="0.2">
      <c r="A21" s="1"/>
    </row>
    <row r="22" spans="1:5" x14ac:dyDescent="0.2">
      <c r="A22" s="1"/>
    </row>
    <row r="23" spans="1:5" x14ac:dyDescent="0.2">
      <c r="A23" s="1"/>
    </row>
    <row r="24" spans="1:5" x14ac:dyDescent="0.2">
      <c r="A24" s="36" t="s">
        <v>60</v>
      </c>
    </row>
    <row r="25" spans="1:5" x14ac:dyDescent="0.2">
      <c r="A25" s="7"/>
    </row>
    <row r="27" spans="1:5" ht="13.5" thickBot="1" x14ac:dyDescent="0.25">
      <c r="A27" s="6" t="s">
        <v>19</v>
      </c>
    </row>
    <row r="28" spans="1:5" ht="13.5" thickTop="1" x14ac:dyDescent="0.2">
      <c r="A28" s="3" t="s">
        <v>17</v>
      </c>
    </row>
    <row r="29" spans="1:5" x14ac:dyDescent="0.2">
      <c r="A29" s="1" t="s">
        <v>18</v>
      </c>
    </row>
  </sheetData>
  <sheetProtection algorithmName="SHA-512" hashValue="Oq8cplLl7Rv6ZWtnz0XNd7wdviyGHPOf1zVvK8N2iDgFyBceAgUW/v5voHTmlTyIWeqV6AwjIk8MyipWFJPKOA==" saltValue="6NR1g3T5LdPy42LjzzhSLA==" spinCount="100000" sheet="1" selectLockedCells="1" selectUnlockedCells="1"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U49"/>
  <sheetViews>
    <sheetView workbookViewId="0">
      <selection activeCell="F4" sqref="F4"/>
    </sheetView>
  </sheetViews>
  <sheetFormatPr baseColWidth="10" defaultRowHeight="12.75" x14ac:dyDescent="0.2"/>
  <cols>
    <col min="1" max="1" width="28.28515625" bestFit="1" customWidth="1"/>
    <col min="2" max="4" width="25.7109375" customWidth="1"/>
  </cols>
  <sheetData>
    <row r="1" spans="1:21" x14ac:dyDescent="0.2">
      <c r="A1" t="s">
        <v>20</v>
      </c>
    </row>
    <row r="3" spans="1:21" x14ac:dyDescent="0.2">
      <c r="A3" s="12" t="s">
        <v>15</v>
      </c>
      <c r="B3" s="14" t="s">
        <v>22</v>
      </c>
      <c r="C3" s="14" t="s">
        <v>31</v>
      </c>
      <c r="D3" s="14" t="s">
        <v>23</v>
      </c>
      <c r="E3" s="14" t="s">
        <v>33</v>
      </c>
      <c r="F3" s="48" t="s">
        <v>0</v>
      </c>
      <c r="G3" s="48"/>
    </row>
    <row r="4" spans="1:21" x14ac:dyDescent="0.2">
      <c r="A4" s="13" t="s">
        <v>22</v>
      </c>
      <c r="B4" s="15" t="s">
        <v>24</v>
      </c>
      <c r="C4" s="15" t="s">
        <v>24</v>
      </c>
      <c r="D4" s="15" t="s">
        <v>24</v>
      </c>
      <c r="E4" s="14">
        <v>1</v>
      </c>
      <c r="F4" s="28" t="s">
        <v>58</v>
      </c>
      <c r="G4" s="40">
        <v>0</v>
      </c>
    </row>
    <row r="5" spans="1:21" x14ac:dyDescent="0.2">
      <c r="A5" s="13" t="s">
        <v>31</v>
      </c>
      <c r="B5" s="15" t="s">
        <v>25</v>
      </c>
      <c r="C5" s="15" t="s">
        <v>25</v>
      </c>
      <c r="D5" s="15" t="s">
        <v>25</v>
      </c>
      <c r="E5" s="14">
        <v>2</v>
      </c>
      <c r="F5">
        <v>1</v>
      </c>
      <c r="G5" s="39">
        <v>0.02</v>
      </c>
    </row>
    <row r="6" spans="1:21" x14ac:dyDescent="0.2">
      <c r="A6" s="13" t="s">
        <v>23</v>
      </c>
      <c r="B6" s="15" t="s">
        <v>26</v>
      </c>
      <c r="C6" s="15" t="s">
        <v>26</v>
      </c>
      <c r="D6" s="15" t="s">
        <v>26</v>
      </c>
      <c r="E6" s="14">
        <v>3</v>
      </c>
      <c r="F6">
        <v>2</v>
      </c>
      <c r="G6" s="39">
        <v>0.04</v>
      </c>
    </row>
    <row r="7" spans="1:21" x14ac:dyDescent="0.2">
      <c r="A7" s="13"/>
      <c r="B7" s="15" t="s">
        <v>27</v>
      </c>
      <c r="C7" s="15" t="s">
        <v>27</v>
      </c>
      <c r="D7" s="15" t="s">
        <v>27</v>
      </c>
      <c r="E7" s="14">
        <v>4</v>
      </c>
      <c r="F7">
        <v>3</v>
      </c>
      <c r="G7" s="39">
        <v>0.06</v>
      </c>
    </row>
    <row r="8" spans="1:21" x14ac:dyDescent="0.2">
      <c r="A8" s="13"/>
      <c r="B8" s="15" t="s">
        <v>28</v>
      </c>
      <c r="C8" s="15" t="s">
        <v>28</v>
      </c>
      <c r="D8" s="15" t="s">
        <v>28</v>
      </c>
      <c r="E8" s="14">
        <v>5</v>
      </c>
      <c r="F8">
        <v>4</v>
      </c>
      <c r="G8" s="39">
        <v>0.08</v>
      </c>
    </row>
    <row r="9" spans="1:21" x14ac:dyDescent="0.2">
      <c r="A9" s="13"/>
      <c r="B9" s="15"/>
      <c r="C9" s="15"/>
      <c r="D9" s="15"/>
      <c r="E9" s="14">
        <v>6</v>
      </c>
      <c r="F9">
        <v>5</v>
      </c>
      <c r="G9" s="39">
        <v>0.1</v>
      </c>
    </row>
    <row r="10" spans="1:21" x14ac:dyDescent="0.2">
      <c r="B10" s="28"/>
      <c r="C10" s="28"/>
      <c r="D10" s="28"/>
      <c r="E10" s="14">
        <v>7</v>
      </c>
      <c r="F10">
        <v>6</v>
      </c>
      <c r="G10" s="39">
        <v>0.12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1" x14ac:dyDescent="0.2">
      <c r="B11" s="28"/>
      <c r="C11" s="28"/>
      <c r="D11" s="28"/>
      <c r="E11" s="14">
        <v>8</v>
      </c>
      <c r="F11">
        <v>7</v>
      </c>
      <c r="G11" s="39">
        <v>0.14000000000000001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x14ac:dyDescent="0.2">
      <c r="B12" s="28"/>
      <c r="C12" s="28"/>
      <c r="D12" s="28"/>
      <c r="E12" s="14">
        <v>9</v>
      </c>
      <c r="F12">
        <v>8</v>
      </c>
      <c r="G12" s="39">
        <v>0.16</v>
      </c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 x14ac:dyDescent="0.2">
      <c r="A13" t="str">
        <f>+CONCATENATE($B$3," ",B4)</f>
        <v>Administración 1º Categoría</v>
      </c>
      <c r="B13" s="28" t="s">
        <v>44</v>
      </c>
      <c r="C13" s="28"/>
      <c r="D13" s="28"/>
      <c r="E13" s="14">
        <v>10</v>
      </c>
      <c r="F13">
        <v>9</v>
      </c>
      <c r="G13" s="39">
        <v>0.18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21" x14ac:dyDescent="0.2">
      <c r="A14" t="str">
        <f>+CONCATENATE($B$3," ",B5)</f>
        <v>Administración 2º Categoría</v>
      </c>
      <c r="B14" s="28" t="s">
        <v>45</v>
      </c>
      <c r="C14" s="28"/>
      <c r="D14" s="28"/>
      <c r="E14" s="14">
        <v>11</v>
      </c>
      <c r="F14">
        <v>10</v>
      </c>
      <c r="G14" s="39">
        <v>0.2</v>
      </c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</row>
    <row r="15" spans="1:21" x14ac:dyDescent="0.2">
      <c r="A15" t="str">
        <f>+CONCATENATE($B$3," ",B6)</f>
        <v>Administración 3º Categoría</v>
      </c>
      <c r="B15" s="28" t="s">
        <v>43</v>
      </c>
      <c r="C15" s="28"/>
      <c r="D15" s="28"/>
      <c r="E15" s="14">
        <v>12</v>
      </c>
      <c r="F15">
        <v>11</v>
      </c>
      <c r="G15" s="40">
        <v>0.23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</row>
    <row r="16" spans="1:21" x14ac:dyDescent="0.2">
      <c r="A16" t="str">
        <f>+CONCATENATE($B$3," ",B7)</f>
        <v>Administración 4º Categoría</v>
      </c>
      <c r="B16" s="28" t="s">
        <v>51</v>
      </c>
      <c r="C16" s="28"/>
      <c r="D16" s="28"/>
      <c r="E16" s="14">
        <v>13</v>
      </c>
      <c r="F16">
        <v>12</v>
      </c>
      <c r="G16" s="40">
        <v>0.26</v>
      </c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</row>
    <row r="17" spans="1:21" x14ac:dyDescent="0.2">
      <c r="A17" t="str">
        <f>+CONCATENATE($B$3," ",B8)</f>
        <v>Administración 5º Categoría</v>
      </c>
      <c r="B17" s="28" t="s">
        <v>54</v>
      </c>
      <c r="C17" s="28"/>
      <c r="D17" s="28"/>
      <c r="E17" s="14">
        <v>14</v>
      </c>
      <c r="F17">
        <v>13</v>
      </c>
      <c r="G17" s="40">
        <v>0.28999999999999998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</row>
    <row r="18" spans="1:21" x14ac:dyDescent="0.2">
      <c r="A18" t="str">
        <f>+CONCATENATE($C$3," ",C4)</f>
        <v>Maestranza y Mantenimiento 1º Categoría</v>
      </c>
      <c r="B18" s="28" t="s">
        <v>46</v>
      </c>
      <c r="C18" s="28"/>
      <c r="D18" s="28"/>
      <c r="E18" s="14">
        <v>15</v>
      </c>
      <c r="F18">
        <v>14</v>
      </c>
      <c r="G18" s="39">
        <v>0.32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</row>
    <row r="19" spans="1:21" x14ac:dyDescent="0.2">
      <c r="A19" t="str">
        <f>+CONCATENATE($C$3," ",C5)</f>
        <v>Maestranza y Mantenimiento 2º Categoría</v>
      </c>
      <c r="B19" s="28" t="s">
        <v>47</v>
      </c>
      <c r="C19" s="28"/>
      <c r="D19" s="28"/>
      <c r="E19" s="14">
        <v>16</v>
      </c>
      <c r="F19">
        <v>15</v>
      </c>
      <c r="G19" s="40">
        <v>0.35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</row>
    <row r="20" spans="1:21" x14ac:dyDescent="0.2">
      <c r="A20" t="str">
        <f>+CONCATENATE($C$3," ",C6)</f>
        <v>Maestranza y Mantenimiento 3º Categoría</v>
      </c>
      <c r="B20" s="28" t="s">
        <v>49</v>
      </c>
      <c r="C20" s="28"/>
      <c r="D20" s="28"/>
      <c r="E20" s="14">
        <v>17</v>
      </c>
      <c r="F20">
        <v>16</v>
      </c>
      <c r="G20" s="40">
        <v>0.38</v>
      </c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</row>
    <row r="21" spans="1:21" x14ac:dyDescent="0.2">
      <c r="A21" t="str">
        <f>+CONCATENATE($C$3," ",C7)</f>
        <v>Maestranza y Mantenimiento 4º Categoría</v>
      </c>
      <c r="B21" s="33" t="s">
        <v>52</v>
      </c>
      <c r="C21" s="28"/>
      <c r="D21" s="28"/>
      <c r="E21" s="14">
        <v>18</v>
      </c>
      <c r="F21">
        <v>17</v>
      </c>
      <c r="G21" s="40">
        <v>0.41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</row>
    <row r="22" spans="1:21" x14ac:dyDescent="0.2">
      <c r="A22" t="str">
        <f>+CONCATENATE($C$3," ",C8)</f>
        <v>Maestranza y Mantenimiento 5º Categoría</v>
      </c>
      <c r="B22" s="28" t="s">
        <v>55</v>
      </c>
      <c r="C22" s="28"/>
      <c r="D22" s="28"/>
      <c r="E22" s="14">
        <v>19</v>
      </c>
      <c r="F22">
        <v>18</v>
      </c>
      <c r="G22" s="39">
        <v>0.44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</row>
    <row r="23" spans="1:21" x14ac:dyDescent="0.2">
      <c r="A23" t="str">
        <f>+CONCATENATE($D$3," ",D4)</f>
        <v>Técnico 1º Categoría</v>
      </c>
      <c r="B23" t="s">
        <v>48</v>
      </c>
      <c r="E23" s="14">
        <v>20</v>
      </c>
      <c r="F23">
        <v>19</v>
      </c>
      <c r="G23" s="40">
        <v>0.47</v>
      </c>
    </row>
    <row r="24" spans="1:21" x14ac:dyDescent="0.2">
      <c r="A24" t="str">
        <f>+CONCATENATE($D$3," ",D5)</f>
        <v>Técnico 2º Categoría</v>
      </c>
      <c r="B24" s="32" t="s">
        <v>42</v>
      </c>
      <c r="E24" s="14">
        <v>21</v>
      </c>
      <c r="F24">
        <v>20</v>
      </c>
      <c r="G24" s="40">
        <v>0.5</v>
      </c>
    </row>
    <row r="25" spans="1:21" x14ac:dyDescent="0.2">
      <c r="A25" t="str">
        <f>+CONCATENATE($D$3," ",D6)</f>
        <v>Técnico 3º Categoría</v>
      </c>
      <c r="B25" t="s">
        <v>50</v>
      </c>
      <c r="E25" s="14">
        <v>22</v>
      </c>
      <c r="F25">
        <v>21</v>
      </c>
      <c r="G25" s="40">
        <v>0.54</v>
      </c>
    </row>
    <row r="26" spans="1:21" x14ac:dyDescent="0.2">
      <c r="A26" t="str">
        <f>+CONCATENATE($D$3," ",D7)</f>
        <v>Técnico 4º Categoría</v>
      </c>
      <c r="B26" s="32" t="s">
        <v>53</v>
      </c>
      <c r="E26" s="14">
        <v>23</v>
      </c>
      <c r="F26">
        <v>22</v>
      </c>
      <c r="G26" s="40">
        <v>0.57999999999999996</v>
      </c>
    </row>
    <row r="27" spans="1:21" x14ac:dyDescent="0.2">
      <c r="A27" t="str">
        <f>+CONCATENATE($D$3," ",D8)</f>
        <v>Técnico 5º Categoría</v>
      </c>
      <c r="B27" t="s">
        <v>56</v>
      </c>
      <c r="E27" s="14">
        <v>24</v>
      </c>
      <c r="F27">
        <v>23</v>
      </c>
      <c r="G27" s="40">
        <v>0.62</v>
      </c>
    </row>
    <row r="28" spans="1:21" x14ac:dyDescent="0.2">
      <c r="E28" s="14">
        <v>25</v>
      </c>
      <c r="F28">
        <v>24</v>
      </c>
      <c r="G28" s="40">
        <v>0.66</v>
      </c>
    </row>
    <row r="29" spans="1:21" x14ac:dyDescent="0.2">
      <c r="E29" s="14">
        <v>26</v>
      </c>
      <c r="F29">
        <v>25</v>
      </c>
      <c r="G29" s="40">
        <v>0.7</v>
      </c>
    </row>
    <row r="30" spans="1:21" x14ac:dyDescent="0.2">
      <c r="E30" s="14">
        <v>27</v>
      </c>
      <c r="F30">
        <v>26</v>
      </c>
      <c r="G30" s="40">
        <v>0.74</v>
      </c>
    </row>
    <row r="31" spans="1:21" x14ac:dyDescent="0.2">
      <c r="E31" s="14">
        <v>28</v>
      </c>
      <c r="F31">
        <v>27</v>
      </c>
      <c r="G31" s="40">
        <v>0.78</v>
      </c>
    </row>
    <row r="32" spans="1:21" x14ac:dyDescent="0.2">
      <c r="E32" s="14">
        <v>29</v>
      </c>
      <c r="F32">
        <v>28</v>
      </c>
      <c r="G32" s="40">
        <v>0.82</v>
      </c>
    </row>
    <row r="33" spans="5:7" x14ac:dyDescent="0.2">
      <c r="E33" s="14">
        <v>30</v>
      </c>
      <c r="F33">
        <v>29</v>
      </c>
      <c r="G33" s="40">
        <v>0.86</v>
      </c>
    </row>
    <row r="34" spans="5:7" x14ac:dyDescent="0.2">
      <c r="E34" s="14">
        <v>31</v>
      </c>
      <c r="F34">
        <v>30</v>
      </c>
      <c r="G34" s="40">
        <v>0.9</v>
      </c>
    </row>
    <row r="35" spans="5:7" x14ac:dyDescent="0.2">
      <c r="E35" s="14">
        <v>32</v>
      </c>
      <c r="F35">
        <v>31</v>
      </c>
      <c r="G35" s="40">
        <v>0.94</v>
      </c>
    </row>
    <row r="36" spans="5:7" x14ac:dyDescent="0.2">
      <c r="E36" s="14">
        <v>33</v>
      </c>
      <c r="F36">
        <v>32</v>
      </c>
      <c r="G36" s="40">
        <v>0.98</v>
      </c>
    </row>
    <row r="37" spans="5:7" x14ac:dyDescent="0.2">
      <c r="E37" s="14">
        <v>34</v>
      </c>
      <c r="F37">
        <v>33</v>
      </c>
      <c r="G37" s="40">
        <v>1.02</v>
      </c>
    </row>
    <row r="38" spans="5:7" x14ac:dyDescent="0.2">
      <c r="E38" s="14">
        <v>35</v>
      </c>
      <c r="F38">
        <v>34</v>
      </c>
      <c r="G38" s="40">
        <v>1.06</v>
      </c>
    </row>
    <row r="39" spans="5:7" x14ac:dyDescent="0.2">
      <c r="E39" s="14">
        <v>36</v>
      </c>
      <c r="F39">
        <v>35</v>
      </c>
      <c r="G39" s="40">
        <v>1.1000000000000001</v>
      </c>
    </row>
    <row r="40" spans="5:7" x14ac:dyDescent="0.2">
      <c r="E40" s="14">
        <v>37</v>
      </c>
      <c r="F40">
        <v>36</v>
      </c>
      <c r="G40" s="40">
        <v>1.1399999999999999</v>
      </c>
    </row>
    <row r="41" spans="5:7" x14ac:dyDescent="0.2">
      <c r="E41" s="14">
        <v>38</v>
      </c>
      <c r="F41">
        <v>37</v>
      </c>
      <c r="G41" s="40">
        <v>1.18</v>
      </c>
    </row>
    <row r="42" spans="5:7" x14ac:dyDescent="0.2">
      <c r="E42" s="14">
        <v>39</v>
      </c>
      <c r="F42">
        <v>38</v>
      </c>
      <c r="G42" s="40">
        <v>1.22</v>
      </c>
    </row>
    <row r="43" spans="5:7" x14ac:dyDescent="0.2">
      <c r="E43" s="14">
        <v>40</v>
      </c>
      <c r="F43">
        <v>39</v>
      </c>
      <c r="G43" s="40">
        <v>1.26</v>
      </c>
    </row>
    <row r="44" spans="5:7" x14ac:dyDescent="0.2">
      <c r="E44" s="14">
        <v>41</v>
      </c>
      <c r="F44">
        <v>40</v>
      </c>
      <c r="G44" s="40">
        <v>1.3</v>
      </c>
    </row>
    <row r="45" spans="5:7" x14ac:dyDescent="0.2">
      <c r="E45" s="14">
        <v>42</v>
      </c>
      <c r="F45">
        <v>41</v>
      </c>
      <c r="G45" s="40">
        <v>1.34</v>
      </c>
    </row>
    <row r="46" spans="5:7" x14ac:dyDescent="0.2">
      <c r="E46" s="14">
        <v>43</v>
      </c>
      <c r="F46">
        <v>42</v>
      </c>
      <c r="G46" s="40">
        <v>1.38</v>
      </c>
    </row>
    <row r="47" spans="5:7" x14ac:dyDescent="0.2">
      <c r="E47" s="14">
        <v>44</v>
      </c>
      <c r="F47">
        <v>43</v>
      </c>
      <c r="G47" s="40">
        <v>1.42</v>
      </c>
    </row>
    <row r="48" spans="5:7" x14ac:dyDescent="0.2">
      <c r="E48" s="14">
        <v>45</v>
      </c>
      <c r="F48">
        <v>44</v>
      </c>
      <c r="G48" s="40">
        <v>1.46</v>
      </c>
    </row>
    <row r="49" spans="6:7" x14ac:dyDescent="0.2">
      <c r="F49">
        <v>45</v>
      </c>
      <c r="G49" s="40">
        <v>1.5</v>
      </c>
    </row>
  </sheetData>
  <sheetProtection sheet="1" selectLockedCells="1" selectUnlockedCells="1"/>
  <mergeCells count="1">
    <mergeCell ref="F3:G3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L22"/>
  <sheetViews>
    <sheetView showGridLines="0" showZeros="0" tabSelected="1" zoomScaleSheetLayoutView="100" workbookViewId="0">
      <selection activeCell="B6" sqref="B6:D6"/>
    </sheetView>
  </sheetViews>
  <sheetFormatPr baseColWidth="10" defaultRowHeight="15.75" x14ac:dyDescent="0.25"/>
  <cols>
    <col min="1" max="1" width="34.140625" style="16" customWidth="1"/>
    <col min="2" max="4" width="11.7109375" style="16" customWidth="1"/>
    <col min="5" max="8" width="12.7109375" style="16" customWidth="1"/>
    <col min="9" max="11" width="11.7109375" style="16" customWidth="1"/>
    <col min="12" max="12" width="12.140625" style="16" customWidth="1"/>
    <col min="13" max="16384" width="11.42578125" style="16"/>
  </cols>
  <sheetData>
    <row r="1" spans="1:12" ht="99.95" customHeight="1" x14ac:dyDescent="0.2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ht="21" hidden="1" x14ac:dyDescent="0.35">
      <c r="A2" s="17"/>
      <c r="B2" s="64"/>
      <c r="C2" s="64"/>
      <c r="H2" s="64"/>
      <c r="I2" s="64"/>
    </row>
    <row r="3" spans="1:12" ht="5.2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19" customFormat="1" ht="27.75" x14ac:dyDescent="0.3">
      <c r="A4" s="62" t="str">
        <f>+"SUELDOS DE "&amp;Datos!A24</f>
        <v>SUELDOS DE NOVIEMBRE 2025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2" s="19" customFormat="1" ht="16.5" x14ac:dyDescent="0.3">
      <c r="A5" s="20"/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</row>
    <row r="6" spans="1:12" s="19" customFormat="1" ht="20.100000000000001" customHeight="1" x14ac:dyDescent="0.3">
      <c r="A6" s="37" t="s">
        <v>29</v>
      </c>
      <c r="B6" s="49" t="s">
        <v>22</v>
      </c>
      <c r="C6" s="49"/>
      <c r="D6" s="49"/>
      <c r="E6" s="47"/>
      <c r="F6" s="66" t="s">
        <v>21</v>
      </c>
      <c r="G6" s="66"/>
      <c r="H6" s="66"/>
      <c r="I6" s="68">
        <f>IF($B$8&gt;29,$B$15,$B$15/45*$B8)</f>
        <v>1066174</v>
      </c>
      <c r="J6" s="68"/>
      <c r="K6" s="68"/>
      <c r="L6" s="68"/>
    </row>
    <row r="7" spans="1:12" s="19" customFormat="1" ht="20.100000000000001" customHeight="1" x14ac:dyDescent="0.3">
      <c r="A7" s="37" t="s">
        <v>30</v>
      </c>
      <c r="B7" s="49" t="s">
        <v>24</v>
      </c>
      <c r="C7" s="49"/>
      <c r="D7" s="49"/>
      <c r="E7" s="47"/>
      <c r="F7" s="57" t="str">
        <f>"Antigüedad"&amp;" "&amp;VLOOKUP($B$9,Cargos!$F$4:$G$49,2,FALSE)*100&amp;"%"</f>
        <v>Antigüedad 0%</v>
      </c>
      <c r="G7" s="57"/>
      <c r="H7" s="57"/>
      <c r="I7" s="69">
        <f>I6*(VLOOKUP(B9,Cargos!$F$4:$G$49,2,FALSE))</f>
        <v>0</v>
      </c>
      <c r="J7" s="69"/>
      <c r="K7" s="69"/>
      <c r="L7" s="69"/>
    </row>
    <row r="8" spans="1:12" s="19" customFormat="1" ht="20.100000000000001" customHeight="1" x14ac:dyDescent="0.3">
      <c r="A8" s="37" t="s">
        <v>32</v>
      </c>
      <c r="B8" s="49">
        <v>45</v>
      </c>
      <c r="C8" s="49"/>
      <c r="D8" s="49"/>
      <c r="E8" s="47"/>
      <c r="F8" s="66" t="s">
        <v>40</v>
      </c>
      <c r="G8" s="66"/>
      <c r="H8" s="66"/>
      <c r="I8" s="68">
        <f>(I6)*0.1</f>
        <v>106617.40000000001</v>
      </c>
      <c r="J8" s="68"/>
      <c r="K8" s="68"/>
      <c r="L8" s="68"/>
    </row>
    <row r="9" spans="1:12" s="19" customFormat="1" ht="20.100000000000001" customHeight="1" x14ac:dyDescent="0.3">
      <c r="A9" s="37" t="s">
        <v>59</v>
      </c>
      <c r="B9" s="56" t="s">
        <v>58</v>
      </c>
      <c r="C9" s="56"/>
      <c r="D9" s="56"/>
      <c r="E9" s="47"/>
      <c r="F9" s="57">
        <f>+IF(B10="SI","Bonif. Título Secundario",)</f>
        <v>0</v>
      </c>
      <c r="G9" s="57"/>
      <c r="H9" s="57"/>
      <c r="I9" s="69">
        <f>+IF($B$10="SI",I6*Datos!$B$2,)</f>
        <v>0</v>
      </c>
      <c r="J9" s="69"/>
      <c r="K9" s="69"/>
      <c r="L9" s="69"/>
    </row>
    <row r="10" spans="1:12" s="19" customFormat="1" ht="20.100000000000001" customHeight="1" x14ac:dyDescent="0.3">
      <c r="A10" s="37" t="s">
        <v>34</v>
      </c>
      <c r="B10" s="49" t="s">
        <v>18</v>
      </c>
      <c r="C10" s="49"/>
      <c r="D10" s="49"/>
      <c r="E10" s="47"/>
      <c r="F10" s="66">
        <f>+IF(B11="SI","Bonif. Capacitación",)</f>
        <v>0</v>
      </c>
      <c r="G10" s="66"/>
      <c r="H10" s="66"/>
      <c r="I10" s="68">
        <f>+IF($B$11="SI",I6*Datos!$B$3,)</f>
        <v>0</v>
      </c>
      <c r="J10" s="68"/>
      <c r="K10" s="68"/>
      <c r="L10" s="68"/>
    </row>
    <row r="11" spans="1:12" s="19" customFormat="1" ht="20.100000000000001" customHeight="1" x14ac:dyDescent="0.3">
      <c r="A11" s="37" t="s">
        <v>35</v>
      </c>
      <c r="B11" s="49" t="s">
        <v>18</v>
      </c>
      <c r="C11" s="49"/>
      <c r="D11" s="49"/>
      <c r="E11" s="47"/>
      <c r="F11" s="57">
        <f>+IF(B12="SI","Bonif. Tarea Riesgosa",)</f>
        <v>0</v>
      </c>
      <c r="G11" s="57"/>
      <c r="H11" s="57"/>
      <c r="I11" s="69">
        <f>+IF($B$12="SI",I6*Datos!$B$4,)</f>
        <v>0</v>
      </c>
      <c r="J11" s="69"/>
      <c r="K11" s="69"/>
      <c r="L11" s="69"/>
    </row>
    <row r="12" spans="1:12" s="19" customFormat="1" ht="20.100000000000001" customHeight="1" x14ac:dyDescent="0.3">
      <c r="A12" s="37" t="s">
        <v>36</v>
      </c>
      <c r="B12" s="49" t="s">
        <v>18</v>
      </c>
      <c r="C12" s="49"/>
      <c r="D12" s="49"/>
      <c r="E12" s="47"/>
      <c r="F12" s="58" t="s">
        <v>1</v>
      </c>
      <c r="G12" s="58"/>
      <c r="H12" s="58"/>
      <c r="I12" s="70">
        <f>SUM(I6:I11)</f>
        <v>1172791.3999999999</v>
      </c>
      <c r="J12" s="70"/>
      <c r="K12" s="70"/>
      <c r="L12" s="70"/>
    </row>
    <row r="13" spans="1:12" s="19" customFormat="1" ht="20.100000000000001" customHeight="1" x14ac:dyDescent="0.3">
      <c r="A13" s="37" t="s">
        <v>57</v>
      </c>
      <c r="B13" s="49" t="s">
        <v>18</v>
      </c>
      <c r="C13" s="49"/>
      <c r="D13" s="49"/>
      <c r="E13" s="47"/>
      <c r="F13" s="51" t="s">
        <v>3</v>
      </c>
      <c r="G13" s="51"/>
      <c r="H13" s="51"/>
      <c r="I13" s="71">
        <f>I12*$B$16/100</f>
        <v>211102.45199999999</v>
      </c>
      <c r="J13" s="71"/>
      <c r="K13" s="71"/>
      <c r="L13" s="71"/>
    </row>
    <row r="14" spans="1:12" s="19" customFormat="1" ht="16.5" x14ac:dyDescent="0.3">
      <c r="A14" s="23"/>
      <c r="B14" s="23"/>
      <c r="E14" s="47"/>
      <c r="F14" s="52">
        <f>+IF(I14&gt;0,"O. Social (LCT Art. 92º Ter )",)</f>
        <v>0</v>
      </c>
      <c r="G14" s="52"/>
      <c r="H14" s="52"/>
      <c r="I14" s="72">
        <f>IF(($B$15-I12)*0.03&gt;0,IF($B$8&lt;30,($B$15-I12)*0.03,0),)</f>
        <v>0</v>
      </c>
      <c r="J14" s="72"/>
      <c r="K14" s="72"/>
      <c r="L14" s="72"/>
    </row>
    <row r="15" spans="1:12" s="19" customFormat="1" ht="20.100000000000001" customHeight="1" x14ac:dyDescent="0.35">
      <c r="A15" s="38" t="s">
        <v>37</v>
      </c>
      <c r="B15" s="67">
        <f>+VLOOKUP($B$7,Indices!$A$1:$E$338,2,FALSE)</f>
        <v>1066174</v>
      </c>
      <c r="C15" s="67"/>
      <c r="D15" s="67"/>
      <c r="E15" s="47"/>
      <c r="F15" s="53" t="s">
        <v>2</v>
      </c>
      <c r="G15" s="54"/>
      <c r="H15" s="55"/>
      <c r="I15" s="73">
        <f>I12-I13-I14</f>
        <v>961688.94799999986</v>
      </c>
      <c r="J15" s="73"/>
      <c r="K15" s="73"/>
      <c r="L15" s="73"/>
    </row>
    <row r="16" spans="1:12" s="19" customFormat="1" ht="20.100000000000001" customHeight="1" x14ac:dyDescent="0.3">
      <c r="A16" s="38" t="s">
        <v>4</v>
      </c>
      <c r="B16" s="50">
        <f>IF(B13="NO",Datos!B9,Datos!B9+1)</f>
        <v>18</v>
      </c>
      <c r="C16" s="50"/>
      <c r="D16" s="50"/>
      <c r="E16" s="47"/>
      <c r="I16" s="22"/>
      <c r="J16" s="22"/>
      <c r="K16" s="22"/>
      <c r="L16" s="22"/>
    </row>
    <row r="17" spans="1:12" s="19" customFormat="1" ht="18" x14ac:dyDescent="0.35">
      <c r="I17" s="41"/>
      <c r="J17" s="41"/>
      <c r="K17" s="41"/>
      <c r="L17" s="41"/>
    </row>
    <row r="18" spans="1:12" s="19" customFormat="1" ht="18" x14ac:dyDescent="0.35">
      <c r="A18" s="65">
        <f>+IF(AND(B8&gt;29,B8&lt;45)," Por Art. 92º Ter LCT debe cobrar por 45 Hs",)</f>
        <v>0</v>
      </c>
      <c r="B18" s="65"/>
      <c r="C18" s="65"/>
      <c r="D18" s="65"/>
      <c r="I18" s="41"/>
      <c r="J18" s="41"/>
      <c r="K18" s="41"/>
      <c r="L18" s="41"/>
    </row>
    <row r="19" spans="1:12" s="19" customFormat="1" ht="16.5" x14ac:dyDescent="0.3">
      <c r="A19" s="25"/>
      <c r="B19" s="26"/>
      <c r="C19" s="26"/>
      <c r="D19" s="24"/>
      <c r="E19" s="24"/>
      <c r="F19" s="24"/>
      <c r="G19" s="24"/>
      <c r="H19" s="24"/>
      <c r="I19" s="24"/>
      <c r="J19" s="24"/>
      <c r="K19" s="24"/>
      <c r="L19" s="24"/>
    </row>
    <row r="20" spans="1:12" x14ac:dyDescent="0.25">
      <c r="A20" s="60" t="s">
        <v>41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</row>
    <row r="21" spans="1:12" ht="26.25" customHeight="1" x14ac:dyDescent="0.25">
      <c r="A21" s="59" t="str">
        <f>VLOOKUP(CONCATENATE(B6," ",B7),Cargos!A13:B27,2,FALSE)</f>
        <v>Jefe de Personal.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</row>
    <row r="22" spans="1:12" ht="21.75" customHeight="1" x14ac:dyDescent="0.25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</row>
  </sheetData>
  <sheetProtection algorithmName="SHA-512" hashValue="TxCzeRxAPyifed01+HD7UTHNIf6DXnbkQBWKa4zplNoee2ouR/3VKdrENHb/f/qTrQUyZhVTY+f4PfPTATY54g==" saltValue="GvlNyrqMoj0YG37DoFQtGQ==" spinCount="100000" sheet="1" selectLockedCells="1"/>
  <mergeCells count="37">
    <mergeCell ref="A21:L22"/>
    <mergeCell ref="A20:L20"/>
    <mergeCell ref="I6:L6"/>
    <mergeCell ref="A1:L1"/>
    <mergeCell ref="A4:L4"/>
    <mergeCell ref="B6:D6"/>
    <mergeCell ref="B2:C2"/>
    <mergeCell ref="H2:I2"/>
    <mergeCell ref="I14:L14"/>
    <mergeCell ref="A18:D18"/>
    <mergeCell ref="I15:L15"/>
    <mergeCell ref="F6:H6"/>
    <mergeCell ref="F7:H7"/>
    <mergeCell ref="F8:H8"/>
    <mergeCell ref="F9:H9"/>
    <mergeCell ref="F10:H10"/>
    <mergeCell ref="F11:H11"/>
    <mergeCell ref="F12:H12"/>
    <mergeCell ref="I7:L7"/>
    <mergeCell ref="I12:L12"/>
    <mergeCell ref="I13:L13"/>
    <mergeCell ref="I8:L8"/>
    <mergeCell ref="I9:L9"/>
    <mergeCell ref="I10:L10"/>
    <mergeCell ref="I11:L11"/>
    <mergeCell ref="B7:D7"/>
    <mergeCell ref="B8:D8"/>
    <mergeCell ref="B9:D9"/>
    <mergeCell ref="B10:D10"/>
    <mergeCell ref="B11:D11"/>
    <mergeCell ref="B12:D12"/>
    <mergeCell ref="B13:D13"/>
    <mergeCell ref="B15:D15"/>
    <mergeCell ref="B16:D16"/>
    <mergeCell ref="F13:H13"/>
    <mergeCell ref="F14:H14"/>
    <mergeCell ref="F15:H15"/>
  </mergeCells>
  <phoneticPr fontId="0" type="noConversion"/>
  <dataValidations count="5">
    <dataValidation type="list" allowBlank="1" showInputMessage="1" showErrorMessage="1" sqref="B7:D7" xr:uid="{00000000-0002-0000-0300-000000000000}">
      <formula1>INDIRECT(SUBSTITUTE(B6," ","_"))</formula1>
    </dataValidation>
    <dataValidation type="list" allowBlank="1" showInputMessage="1" showErrorMessage="1" sqref="B10:B13 A14" xr:uid="{00000000-0002-0000-0300-000001000000}">
      <formula1>Opciones</formula1>
    </dataValidation>
    <dataValidation type="list" allowBlank="1" showInputMessage="1" showErrorMessage="1" sqref="B9" xr:uid="{00000000-0002-0000-0300-000002000000}">
      <formula1>Antiguedad</formula1>
    </dataValidation>
    <dataValidation type="list" allowBlank="1" showInputMessage="1" showErrorMessage="1" sqref="B6" xr:uid="{00000000-0002-0000-0300-000003000000}">
      <formula1>NIVEL</formula1>
    </dataValidation>
    <dataValidation type="list" allowBlank="1" showInputMessage="1" showErrorMessage="1" sqref="B8:D8" xr:uid="{00000000-0002-0000-0300-000004000000}">
      <formula1>Carga_Horaria</formula1>
    </dataValidation>
  </dataValidations>
  <printOptions horizontalCentered="1"/>
  <pageMargins left="0.39" right="0.19" top="0.42" bottom="0.37" header="0" footer="0"/>
  <pageSetup paperSize="5" orientation="landscape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Indices</vt:lpstr>
      <vt:lpstr>Datos</vt:lpstr>
      <vt:lpstr>Cargos</vt:lpstr>
      <vt:lpstr>Grilla Personal</vt:lpstr>
      <vt:lpstr>Administración</vt:lpstr>
      <vt:lpstr>Antiguedad</vt:lpstr>
      <vt:lpstr>'Grilla Personal'!Área_de_impresión</vt:lpstr>
      <vt:lpstr>Carga_Horaria</vt:lpstr>
      <vt:lpstr>Maestranza_y_Mantenimiento</vt:lpstr>
      <vt:lpstr>NIVEL</vt:lpstr>
      <vt:lpstr>Opciones</vt:lpstr>
      <vt:lpstr>Técnico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Borlenghi &amp; Asoc</dc:creator>
  <cp:lastModifiedBy>Julio</cp:lastModifiedBy>
  <cp:lastPrinted>2020-12-18T18:25:49Z</cp:lastPrinted>
  <dcterms:created xsi:type="dcterms:W3CDTF">2004-09-03T16:19:55Z</dcterms:created>
  <dcterms:modified xsi:type="dcterms:W3CDTF">2025-11-26T19:48:42Z</dcterms:modified>
</cp:coreProperties>
</file>